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u-my.sharepoint.com/personal/rnaujoks_fau_edu/Documents/Documents/Faculty Voluntary Retirement/"/>
    </mc:Choice>
  </mc:AlternateContent>
  <xr:revisionPtr revIDLastSave="0" documentId="8_{74053957-FF05-40FE-90B9-BE23282A0C72}" xr6:coauthVersionLast="45" xr6:coauthVersionMax="45" xr10:uidLastSave="{00000000-0000-0000-0000-000000000000}"/>
  <bookViews>
    <workbookView xWindow="28680" yWindow="-120" windowWidth="29040" windowHeight="15840" xr2:uid="{F046E0A0-EE5B-47DD-A411-FBA0346A06A1}"/>
  </bookViews>
  <sheets>
    <sheet name="Estimated Pay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" i="2" l="1"/>
  <c r="AA8" i="2"/>
  <c r="AB8" i="2" s="1"/>
  <c r="AA9" i="2"/>
  <c r="AA7" i="2"/>
  <c r="AC5" i="2" l="1"/>
  <c r="C15" i="2" s="1"/>
  <c r="Z6" i="2"/>
  <c r="AC9" i="2"/>
  <c r="AC8" i="2" l="1"/>
  <c r="C17" i="2" s="1"/>
  <c r="AC7" i="2"/>
  <c r="C16" i="2" s="1"/>
  <c r="C18" i="2" l="1"/>
</calcChain>
</file>

<file path=xl/sharedStrings.xml><?xml version="1.0" encoding="utf-8"?>
<sst xmlns="http://schemas.openxmlformats.org/spreadsheetml/2006/main" count="21" uniqueCount="20">
  <si>
    <t>Annual Leave Payout (12 month faculty only)</t>
  </si>
  <si>
    <t>Enter 9 month or 12 month Base Salary</t>
  </si>
  <si>
    <t>N</t>
  </si>
  <si>
    <t>Lump Sum Severance</t>
  </si>
  <si>
    <t>Enter unused annual leave hours available</t>
  </si>
  <si>
    <t>Enter unused sick leave hours available</t>
  </si>
  <si>
    <t>Hourly rate</t>
  </si>
  <si>
    <t>Select 9 month or 12 month faculty from drop down list</t>
  </si>
  <si>
    <t>Max limit - annual leave</t>
  </si>
  <si>
    <t>Max limit- sick leave</t>
  </si>
  <si>
    <t>Max limit - COM - annual leave</t>
  </si>
  <si>
    <t>Sick Leave Payout</t>
  </si>
  <si>
    <t>VOLUNTARY RETIREMENT/RESIGNATION PROGRAM</t>
  </si>
  <si>
    <t>Estimated Lump Sum Severance and Leave Payout</t>
  </si>
  <si>
    <t>Note:  This worksheet will calculate the estimated severance and leave payout amounts based on the information entered below.</t>
  </si>
  <si>
    <t>Enter requested information below</t>
  </si>
  <si>
    <t>Weekly Salary</t>
  </si>
  <si>
    <t>DO NOT USE</t>
  </si>
  <si>
    <t>Estimated Total</t>
  </si>
  <si>
    <t>Select if you are under the COM supervisory organization from 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</si>
</sst>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Protection="1">
      <protection locked="0"/>
    </xf>
    <xf numFmtId="44" fontId="2" fillId="2" borderId="1" xfId="2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43" fontId="2" fillId="2" borderId="1" xfId="1" applyFont="1" applyFill="1" applyBorder="1" applyProtection="1">
      <protection hidden="1"/>
    </xf>
    <xf numFmtId="44" fontId="2" fillId="2" borderId="1" xfId="2" applyFont="1" applyFill="1" applyBorder="1" applyProtection="1">
      <protection hidden="1"/>
    </xf>
    <xf numFmtId="0" fontId="2" fillId="5" borderId="0" xfId="0" applyFont="1" applyFill="1" applyProtection="1">
      <protection hidden="1"/>
    </xf>
    <xf numFmtId="43" fontId="2" fillId="5" borderId="0" xfId="1" applyFont="1" applyFill="1" applyProtection="1">
      <protection hidden="1"/>
    </xf>
    <xf numFmtId="0" fontId="2" fillId="5" borderId="1" xfId="0" applyFont="1" applyFill="1" applyBorder="1" applyProtection="1">
      <protection hidden="1"/>
    </xf>
    <xf numFmtId="43" fontId="2" fillId="5" borderId="1" xfId="1" applyFont="1" applyFill="1" applyBorder="1" applyProtection="1">
      <protection hidden="1"/>
    </xf>
    <xf numFmtId="43" fontId="2" fillId="5" borderId="1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3" fillId="3" borderId="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43" fontId="2" fillId="2" borderId="0" xfId="1" applyFont="1" applyFill="1" applyProtection="1">
      <protection hidden="1"/>
    </xf>
    <xf numFmtId="0" fontId="2" fillId="3" borderId="0" xfId="0" applyFont="1" applyFill="1" applyProtection="1">
      <protection hidden="1"/>
    </xf>
    <xf numFmtId="43" fontId="2" fillId="2" borderId="0" xfId="0" applyNumberFormat="1" applyFont="1" applyFill="1" applyProtection="1">
      <protection hidden="1"/>
    </xf>
    <xf numFmtId="0" fontId="2" fillId="4" borderId="0" xfId="0" applyFont="1" applyFill="1" applyProtection="1"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6BA5-6F61-4E6A-B298-FD01A94C4796}">
  <dimension ref="B1:AC18"/>
  <sheetViews>
    <sheetView tabSelected="1" workbookViewId="0">
      <selection activeCell="C7" sqref="C7"/>
    </sheetView>
  </sheetViews>
  <sheetFormatPr defaultRowHeight="18.75" x14ac:dyDescent="0.3"/>
  <cols>
    <col min="1" max="1" width="9.140625" style="15"/>
    <col min="2" max="2" width="89" style="15" bestFit="1" customWidth="1"/>
    <col min="3" max="3" width="17.5703125" style="15" bestFit="1" customWidth="1"/>
    <col min="4" max="4" width="9.140625" style="15"/>
    <col min="5" max="24" width="8.7109375" style="15" customWidth="1"/>
    <col min="25" max="25" width="35.42578125" style="15" hidden="1" customWidth="1"/>
    <col min="26" max="27" width="13" style="15" hidden="1" customWidth="1"/>
    <col min="28" max="28" width="10.85546875" style="15" hidden="1" customWidth="1"/>
    <col min="29" max="29" width="14.5703125" style="20" hidden="1" customWidth="1"/>
    <col min="30" max="16384" width="9.140625" style="15"/>
  </cols>
  <sheetData>
    <row r="1" spans="2:29" x14ac:dyDescent="0.3">
      <c r="B1" s="13" t="s">
        <v>12</v>
      </c>
      <c r="C1" s="13"/>
    </row>
    <row r="2" spans="2:29" x14ac:dyDescent="0.3">
      <c r="B2" s="14" t="s">
        <v>13</v>
      </c>
      <c r="C2" s="14"/>
    </row>
    <row r="4" spans="2:29" ht="40.5" customHeight="1" x14ac:dyDescent="0.3">
      <c r="B4" s="16" t="s">
        <v>14</v>
      </c>
      <c r="C4" s="16"/>
      <c r="Y4" s="8" t="s">
        <v>17</v>
      </c>
      <c r="Z4" s="8"/>
      <c r="AA4" s="8"/>
      <c r="AB4" s="8"/>
      <c r="AC4" s="9"/>
    </row>
    <row r="5" spans="2:29" x14ac:dyDescent="0.3">
      <c r="Y5" s="10" t="s">
        <v>16</v>
      </c>
      <c r="Z5" s="11">
        <f>+IF($C$7=9,($C$8/19.5)/2,($C$8/26.1)/2)</f>
        <v>0</v>
      </c>
      <c r="AA5" s="10">
        <v>20</v>
      </c>
      <c r="AB5" s="10"/>
      <c r="AC5" s="11">
        <f>+$Z$5*$AA$5</f>
        <v>0</v>
      </c>
    </row>
    <row r="6" spans="2:29" x14ac:dyDescent="0.3">
      <c r="B6" s="17" t="s">
        <v>15</v>
      </c>
      <c r="C6" s="21"/>
      <c r="Y6" s="10" t="s">
        <v>6</v>
      </c>
      <c r="Z6" s="11">
        <f>+$Z$5/40</f>
        <v>0</v>
      </c>
      <c r="AA6" s="10"/>
      <c r="AB6" s="10"/>
      <c r="AC6" s="11"/>
    </row>
    <row r="7" spans="2:29" x14ac:dyDescent="0.3">
      <c r="B7" s="18" t="s">
        <v>7</v>
      </c>
      <c r="C7" s="1">
        <v>9</v>
      </c>
      <c r="Y7" s="10" t="s">
        <v>8</v>
      </c>
      <c r="Z7" s="10">
        <v>352</v>
      </c>
      <c r="AA7" s="10">
        <f>+$C$10</f>
        <v>0</v>
      </c>
      <c r="AB7" s="10"/>
      <c r="AC7" s="11" t="b">
        <f>IF(AND($C$7=12,$C$9="N"),IF(AND($AA$7&gt;$Z$7),($Z$7*$Z$6),($AA$7*$Z$6)))</f>
        <v>0</v>
      </c>
    </row>
    <row r="8" spans="2:29" x14ac:dyDescent="0.3">
      <c r="B8" s="18" t="s">
        <v>1</v>
      </c>
      <c r="C8" s="2">
        <v>0</v>
      </c>
      <c r="Y8" s="10" t="s">
        <v>9</v>
      </c>
      <c r="Z8" s="10">
        <v>480</v>
      </c>
      <c r="AA8" s="12">
        <f>+$C$11</f>
        <v>0</v>
      </c>
      <c r="AB8" s="12">
        <f>+AA8*0.25</f>
        <v>0</v>
      </c>
      <c r="AC8" s="11">
        <f>+IF(($AA$8*0.25)&gt;$Z$8,$Z$8*$Z$6,$AB$8*$Z$6)</f>
        <v>0</v>
      </c>
    </row>
    <row r="9" spans="2:29" x14ac:dyDescent="0.3">
      <c r="B9" s="18" t="s">
        <v>19</v>
      </c>
      <c r="C9" s="3" t="s">
        <v>2</v>
      </c>
      <c r="Y9" s="10" t="s">
        <v>10</v>
      </c>
      <c r="Z9" s="10">
        <v>176</v>
      </c>
      <c r="AA9" s="10">
        <f>+$C$10</f>
        <v>0</v>
      </c>
      <c r="AB9" s="10"/>
      <c r="AC9" s="11" t="b">
        <f>IF(AND($C$7=12,$C$9="Y"),IF(AND($AA$9&gt;$Z$9),($Z$9*$Z$6),($AA$9*$Z$6)))</f>
        <v>0</v>
      </c>
    </row>
    <row r="10" spans="2:29" x14ac:dyDescent="0.3">
      <c r="B10" s="18" t="s">
        <v>4</v>
      </c>
      <c r="C10" s="4">
        <v>0</v>
      </c>
    </row>
    <row r="11" spans="2:29" x14ac:dyDescent="0.3">
      <c r="B11" s="18" t="s">
        <v>5</v>
      </c>
      <c r="C11" s="5">
        <v>0</v>
      </c>
      <c r="Z11" s="22"/>
    </row>
    <row r="12" spans="2:29" x14ac:dyDescent="0.3">
      <c r="Z12" s="22"/>
    </row>
    <row r="14" spans="2:29" x14ac:dyDescent="0.3">
      <c r="B14" s="19" t="s">
        <v>13</v>
      </c>
      <c r="C14" s="23"/>
    </row>
    <row r="15" spans="2:29" x14ac:dyDescent="0.3">
      <c r="B15" s="18" t="s">
        <v>3</v>
      </c>
      <c r="C15" s="6">
        <f>+AC5</f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2:29" x14ac:dyDescent="0.3">
      <c r="B16" s="18" t="s">
        <v>0</v>
      </c>
      <c r="C16" s="6">
        <f>+$AC$7+$AC$9</f>
        <v>0</v>
      </c>
    </row>
    <row r="17" spans="2:3" x14ac:dyDescent="0.3">
      <c r="B17" s="18" t="s">
        <v>11</v>
      </c>
      <c r="C17" s="6">
        <f>+$AC$8</f>
        <v>0</v>
      </c>
    </row>
    <row r="18" spans="2:3" x14ac:dyDescent="0.3">
      <c r="B18" s="18" t="s">
        <v>18</v>
      </c>
      <c r="C18" s="7">
        <f>SUM(C15:C17)</f>
        <v>0</v>
      </c>
    </row>
  </sheetData>
  <sheetProtection algorithmName="SHA-512" hashValue="JVKqrOfTsrxpFC+3uFxCRu2tickP9aGvmE1pD+15KscWhKAmOvhvqVa1Pm/CIKpJDL5fGDg+Sjjbq1uCVtxHZw==" saltValue="XWCpeSa5GqaaE3a6lbASuA==" spinCount="100000" sheet="1" objects="1" scenarios="1" selectLockedCells="1"/>
  <mergeCells count="3">
    <mergeCell ref="B1:C1"/>
    <mergeCell ref="B2:C2"/>
    <mergeCell ref="B4:C4"/>
  </mergeCells>
  <dataValidations disablePrompts="1" count="2">
    <dataValidation type="list" allowBlank="1" showInputMessage="1" showErrorMessage="1" prompt="Select 9 or 12" sqref="C7" xr:uid="{AA8CA3A2-26C0-480C-9C4A-B3CCDE6A65E4}">
      <formula1>"9,12"</formula1>
    </dataValidation>
    <dataValidation type="list" allowBlank="1" showInputMessage="1" showErrorMessage="1" prompt="Select Y or N" sqref="C9" xr:uid="{DB155353-C770-462F-94D3-813BA266B400}">
      <formula1>"Y,N"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Naujoks</dc:creator>
  <cp:lastModifiedBy>Rosa Naujoks</cp:lastModifiedBy>
  <dcterms:created xsi:type="dcterms:W3CDTF">2021-01-06T14:12:35Z</dcterms:created>
  <dcterms:modified xsi:type="dcterms:W3CDTF">2021-01-07T20:11:29Z</dcterms:modified>
</cp:coreProperties>
</file>